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95" documentId="8_{E54062D4-1517-47C0-AE99-1291237A07D4}" xr6:coauthVersionLast="47" xr6:coauthVersionMax="47" xr10:uidLastSave="{CC1B8586-231C-42E5-BFE6-0A5673DED523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120 - PH66" sheetId="4" r:id="rId2"/>
    <sheet name="722 - PB720" sheetId="5" state="hidden" r:id="rId3"/>
    <sheet name="722 - PB1186" sheetId="6" state="hidden" r:id="rId4"/>
    <sheet name="Hoja1" sheetId="2" r:id="rId5"/>
  </sheets>
  <definedNames>
    <definedName name="_xlnm.Print_Area" localSheetId="0">'102'!$A$1:$L$9</definedName>
    <definedName name="_xlnm.Print_Area" localSheetId="1">'120 - PH66'!$A$1:$K$9</definedName>
    <definedName name="_xlnm.Print_Area" localSheetId="3">'722 - PB1186'!$A$1:$K$9</definedName>
    <definedName name="_xlnm.Print_Area" localSheetId="2">'722 - PB720'!$A$1:$K$9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4" l="1"/>
  <c r="I2" i="4"/>
  <c r="J2" i="4"/>
  <c r="O2" i="4" s="1"/>
  <c r="I15" i="4"/>
  <c r="N9" i="4" s="1"/>
  <c r="I16" i="4"/>
  <c r="N10" i="4" s="1"/>
  <c r="J16" i="4"/>
  <c r="I17" i="4"/>
  <c r="J17" i="4"/>
  <c r="I18" i="4"/>
  <c r="J18" i="4"/>
  <c r="I19" i="4"/>
  <c r="N11" i="4" s="1"/>
  <c r="J19" i="4"/>
  <c r="O11" i="4" s="1"/>
  <c r="I20" i="4"/>
  <c r="J20" i="4"/>
  <c r="I21" i="4"/>
  <c r="N12" i="4" s="1"/>
  <c r="J21" i="4"/>
  <c r="I22" i="4"/>
  <c r="N13" i="4" s="1"/>
  <c r="J22" i="4"/>
  <c r="I23" i="4"/>
  <c r="N14" i="4" s="1"/>
  <c r="J23" i="4"/>
  <c r="O14" i="4" s="1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J4" i="4"/>
  <c r="J5" i="4"/>
  <c r="J6" i="4"/>
  <c r="K6" i="4" s="1"/>
  <c r="J7" i="4"/>
  <c r="K7" i="4" s="1"/>
  <c r="J8" i="4"/>
  <c r="J9" i="4"/>
  <c r="J10" i="4"/>
  <c r="J11" i="4"/>
  <c r="J12" i="4"/>
  <c r="J13" i="4"/>
  <c r="J14" i="4"/>
  <c r="I10" i="4"/>
  <c r="I11" i="4"/>
  <c r="I12" i="4"/>
  <c r="I13" i="4"/>
  <c r="I14" i="4"/>
  <c r="I9" i="4"/>
  <c r="N6" i="4" s="1"/>
  <c r="I8" i="4"/>
  <c r="I7" i="4"/>
  <c r="I6" i="4"/>
  <c r="I5" i="4"/>
  <c r="I4" i="4"/>
  <c r="J3" i="4"/>
  <c r="O3" i="4" s="1"/>
  <c r="I3" i="4"/>
  <c r="N3" i="4" s="1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O12" i="4" l="1"/>
  <c r="R12" i="4" s="1"/>
  <c r="N2" i="4"/>
  <c r="O8" i="4"/>
  <c r="V10" i="4" s="1"/>
  <c r="N4" i="4"/>
  <c r="K8" i="4"/>
  <c r="N5" i="4"/>
  <c r="U5" i="4" s="1"/>
  <c r="K10" i="4"/>
  <c r="N8" i="4"/>
  <c r="U10" i="4" s="1"/>
  <c r="N7" i="4"/>
  <c r="U6" i="4" s="1"/>
  <c r="U13" i="4"/>
  <c r="K11" i="4"/>
  <c r="O10" i="4"/>
  <c r="V12" i="4" s="1"/>
  <c r="O6" i="4"/>
  <c r="K22" i="4"/>
  <c r="U12" i="4"/>
  <c r="Y10" i="4"/>
  <c r="U11" i="4"/>
  <c r="U8" i="4"/>
  <c r="R11" i="4"/>
  <c r="V13" i="4"/>
  <c r="Y13" i="4" s="1"/>
  <c r="R9" i="4"/>
  <c r="K4" i="4"/>
  <c r="K21" i="4"/>
  <c r="K15" i="4"/>
  <c r="O13" i="4"/>
  <c r="V14" i="4" s="1"/>
  <c r="K5" i="4"/>
  <c r="K14" i="4"/>
  <c r="K13" i="4"/>
  <c r="O4" i="4"/>
  <c r="U15" i="4"/>
  <c r="K19" i="4"/>
  <c r="O5" i="4"/>
  <c r="K3" i="4"/>
  <c r="K9" i="4"/>
  <c r="O7" i="4"/>
  <c r="U14" i="4"/>
  <c r="R14" i="4"/>
  <c r="U2" i="4"/>
  <c r="V4" i="6"/>
  <c r="R2" i="4"/>
  <c r="K18" i="4"/>
  <c r="K17" i="4"/>
  <c r="K12" i="4"/>
  <c r="K23" i="4"/>
  <c r="K20" i="4"/>
  <c r="K16" i="4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V2" i="4"/>
  <c r="K2" i="4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U7" i="4" l="1"/>
  <c r="V4" i="4"/>
  <c r="Y4" i="4" s="1"/>
  <c r="R10" i="4"/>
  <c r="U9" i="4"/>
  <c r="R8" i="4"/>
  <c r="Y12" i="4"/>
  <c r="U4" i="4"/>
  <c r="V6" i="4"/>
  <c r="V8" i="4"/>
  <c r="R13" i="4"/>
  <c r="V11" i="4"/>
  <c r="Y11" i="4" s="1"/>
  <c r="Y8" i="4"/>
  <c r="Y6" i="4"/>
  <c r="R4" i="4"/>
  <c r="Y14" i="4"/>
  <c r="V15" i="4"/>
  <c r="Y15" i="4" s="1"/>
  <c r="R7" i="4"/>
  <c r="V9" i="4"/>
  <c r="Y9" i="4" s="1"/>
  <c r="V5" i="4"/>
  <c r="Y5" i="4" s="1"/>
  <c r="V7" i="4"/>
  <c r="R6" i="4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U3" i="4"/>
  <c r="Y2" i="4"/>
  <c r="V3" i="4"/>
  <c r="R3" i="4"/>
  <c r="R5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7" i="4" l="1"/>
  <c r="Y3" i="4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<sst xmlns="http://schemas.openxmlformats.org/spreadsheetml/2006/main" count="305" uniqueCount="102">
  <si>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</si>
  <si>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</si>
  <si>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</si>
  <si>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</si>
  <si>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</si>
  <si>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</si>
  <si>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</si>
  <si>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</si>
  <si>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</si>
  <si>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</si>
  <si>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</si>
  <si>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</si>
  <si>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</si>
  <si>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</si>
  <si>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</si>
  <si>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</si>
  <si>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</si>
  <si>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</si>
  <si>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06:30 a 06:59</t>
  </si>
  <si>
    <t>06:30 a 07:29</t>
  </si>
  <si>
    <t>07:00 a 07:29</t>
  </si>
  <si>
    <t>07:00 a 07:59</t>
  </si>
  <si>
    <t>5B</t>
  </si>
  <si>
    <t>07:30 a 07:59</t>
  </si>
  <si>
    <t>07:30 a 08:29</t>
  </si>
  <si>
    <t>08:00 a 08:29</t>
  </si>
  <si>
    <t>4B</t>
  </si>
  <si>
    <t>4A</t>
  </si>
  <si>
    <t>4C</t>
  </si>
  <si>
    <t>Factor</t>
  </si>
  <si>
    <t>Bus Tipo C</t>
  </si>
  <si>
    <t>Bus Tipo B</t>
  </si>
  <si>
    <t>BUS</t>
  </si>
  <si>
    <t>1A</t>
  </si>
  <si>
    <t>1B</t>
  </si>
  <si>
    <t>PE32 Av. La Florida</t>
  </si>
  <si>
    <t>SPZX71</t>
  </si>
  <si>
    <t>SPZX59</t>
  </si>
  <si>
    <t>SPZX53</t>
  </si>
  <si>
    <t>TXZH46</t>
  </si>
  <si>
    <t>SRVK73</t>
  </si>
  <si>
    <t>SPZY50</t>
  </si>
  <si>
    <t>SPZX77</t>
  </si>
  <si>
    <t>SPZX83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</si>
  <si>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</si>
  <si>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</si>
  <si>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</si>
  <si>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</si>
  <si>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</si>
  <si>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</si>
  <si>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</si>
  <si>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</si>
  <si>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</si>
  <si>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</si>
  <si>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</si>
  <si>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</si>
  <si>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</si>
  <si>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PB720</t>
  </si>
  <si>
    <t>PB1186</t>
  </si>
  <si>
    <t>SPZX56</t>
  </si>
  <si>
    <t>TXZH35</t>
  </si>
  <si>
    <t>SPZX46</t>
  </si>
  <si>
    <t>TXZH36</t>
  </si>
  <si>
    <t>TXZH37</t>
  </si>
  <si>
    <t>9:30 a 9:59</t>
  </si>
  <si>
    <t>10:00 a 10:29</t>
  </si>
  <si>
    <t>10:30 a 10:59</t>
  </si>
  <si>
    <t>11:00 a 11:29</t>
  </si>
  <si>
    <t>11:30 a 11:59</t>
  </si>
  <si>
    <t>12:00 a 12:29</t>
  </si>
  <si>
    <t>12:30 a 12:59</t>
  </si>
  <si>
    <t>13:00 a 13:29</t>
  </si>
  <si>
    <t>13:30 a 13:59</t>
  </si>
  <si>
    <t>9:30 a 10:29</t>
  </si>
  <si>
    <t>10:00 a 10:59</t>
  </si>
  <si>
    <t>10:30 a 11:29</t>
  </si>
  <si>
    <t>11:00 a 11:59</t>
  </si>
  <si>
    <t>11:30 a 12:29</t>
  </si>
  <si>
    <t>12:00 a 12:59</t>
  </si>
  <si>
    <t>12:30 a 13:29</t>
  </si>
  <si>
    <t>13:00 a 14:00</t>
  </si>
  <si>
    <t>13:30 a 14:30</t>
  </si>
  <si>
    <t>14:00 a 14:59</t>
  </si>
  <si>
    <t>PH66</t>
  </si>
  <si>
    <t>SKHG40</t>
  </si>
  <si>
    <t>STHF49</t>
  </si>
  <si>
    <t>SJTD66</t>
  </si>
  <si>
    <t>TXZH39</t>
  </si>
  <si>
    <t>SKHG39</t>
  </si>
  <si>
    <t>STHD65</t>
  </si>
  <si>
    <t>SPZX58</t>
  </si>
  <si>
    <t>STHB50</t>
  </si>
  <si>
    <t>STHF45</t>
  </si>
  <si>
    <t>SPZX42</t>
  </si>
  <si>
    <t>7:30 a 07:59</t>
  </si>
  <si>
    <t>8:00 a 8:29</t>
  </si>
  <si>
    <t>8:30 a 8:59</t>
  </si>
  <si>
    <t>9:00 a 9:29</t>
  </si>
  <si>
    <t>7:30 a 8:29</t>
  </si>
  <si>
    <t>8:00 a 9:00</t>
  </si>
  <si>
    <t>8:30 a 9:29</t>
  </si>
  <si>
    <t>9:00 a 9:59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</si>
</sst>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120 Paradero </a:t>
            </a:r>
            <a:r>
              <a:rPr lang="es-CL" baseline="0"/>
              <a:t> PH66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'120 - PH66'!$N$1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'120 - PH66'!$M$2:$M$14</c:f>
              <c:strCache>
                <c:ptCount val="13"/>
                <c:pt idx="0">
                  <c:v>7:30 a 07:59</c:v>
                </c:pt>
                <c:pt idx="1">
                  <c:v>8:00 a 8:29</c:v>
                </c:pt>
                <c:pt idx="2">
                  <c:v>8:30 a 8:59</c:v>
                </c:pt>
                <c:pt idx="3">
                  <c:v>9:00 a 9:29</c:v>
                </c:pt>
                <c:pt idx="4">
                  <c:v>9:30 a 9:59</c:v>
                </c:pt>
                <c:pt idx="5">
                  <c:v>10:00 a 10:29</c:v>
                </c:pt>
                <c:pt idx="6">
                  <c:v>10:30 a 10:59</c:v>
                </c:pt>
                <c:pt idx="7">
                  <c:v>11:00 a 11:29</c:v>
                </c:pt>
                <c:pt idx="8">
                  <c:v>11:30 a 11:59</c:v>
                </c:pt>
                <c:pt idx="9">
                  <c:v>12:00 a 12:29</c:v>
                </c:pt>
                <c:pt idx="10">
                  <c:v>12:30 a 12:59</c:v>
                </c:pt>
                <c:pt idx="11">
                  <c:v>13:00 a 13:29</c:v>
                </c:pt>
                <c:pt idx="12">
                  <c:v>13:30 a 13:59</c:v>
                </c:pt>
              </c:strCache>
            </c:strRef>
          </c:cat>
          <c:val>
            <c:numRef>
              <c:f>'120 - PH66'!$N$2:$N$14</c:f>
              <c:numCache>
                <c:formatCode>General</c:formatCode>
                <c:ptCount val="13"/>
                <c:pt idx="0">
                  <c:v>180</c:v>
                </c:pt>
                <c:pt idx="1">
                  <c:v>90</c:v>
                </c:pt>
                <c:pt idx="2">
                  <c:v>180</c:v>
                </c:pt>
                <c:pt idx="3">
                  <c:v>180</c:v>
                </c:pt>
                <c:pt idx="4">
                  <c:v>180</c:v>
                </c:pt>
                <c:pt idx="5">
                  <c:v>180</c:v>
                </c:pt>
                <c:pt idx="6">
                  <c:v>180</c:v>
                </c:pt>
                <c:pt idx="7">
                  <c:v>90</c:v>
                </c:pt>
                <c:pt idx="8">
                  <c:v>270</c:v>
                </c:pt>
                <c:pt idx="9">
                  <c:v>90</c:v>
                </c:pt>
                <c:pt idx="10">
                  <c:v>180</c:v>
                </c:pt>
                <c:pt idx="11">
                  <c:v>90</c:v>
                </c:pt>
                <c:pt idx="12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'120 - PH66'!$O$1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'120 - PH66'!$M$2:$M$14</c:f>
              <c:strCache>
                <c:ptCount val="13"/>
                <c:pt idx="0">
                  <c:v>7:30 a 07:59</c:v>
                </c:pt>
                <c:pt idx="1">
                  <c:v>8:00 a 8:29</c:v>
                </c:pt>
                <c:pt idx="2">
                  <c:v>8:30 a 8:59</c:v>
                </c:pt>
                <c:pt idx="3">
                  <c:v>9:00 a 9:29</c:v>
                </c:pt>
                <c:pt idx="4">
                  <c:v>9:30 a 9:59</c:v>
                </c:pt>
                <c:pt idx="5">
                  <c:v>10:00 a 10:29</c:v>
                </c:pt>
                <c:pt idx="6">
                  <c:v>10:30 a 10:59</c:v>
                </c:pt>
                <c:pt idx="7">
                  <c:v>11:00 a 11:29</c:v>
                </c:pt>
                <c:pt idx="8">
                  <c:v>11:30 a 11:59</c:v>
                </c:pt>
                <c:pt idx="9">
                  <c:v>12:00 a 12:29</c:v>
                </c:pt>
                <c:pt idx="10">
                  <c:v>12:30 a 12:59</c:v>
                </c:pt>
                <c:pt idx="11">
                  <c:v>13:00 a 13:29</c:v>
                </c:pt>
                <c:pt idx="12">
                  <c:v>13:30 a 13:59</c:v>
                </c:pt>
              </c:strCache>
            </c:strRef>
          </c:cat>
          <c:val>
            <c:numRef>
              <c:f>'120 - PH66'!$O$2:$O$14</c:f>
              <c:numCache>
                <c:formatCode>General</c:formatCode>
                <c:ptCount val="13"/>
                <c:pt idx="0">
                  <c:v>18</c:v>
                </c:pt>
                <c:pt idx="1">
                  <c:v>9</c:v>
                </c:pt>
                <c:pt idx="2">
                  <c:v>27</c:v>
                </c:pt>
                <c:pt idx="3">
                  <c:v>18</c:v>
                </c:pt>
                <c:pt idx="4">
                  <c:v>18</c:v>
                </c:pt>
                <c:pt idx="5">
                  <c:v>36</c:v>
                </c:pt>
                <c:pt idx="6">
                  <c:v>28.8</c:v>
                </c:pt>
                <c:pt idx="7">
                  <c:v>20</c:v>
                </c:pt>
                <c:pt idx="8">
                  <c:v>55.8</c:v>
                </c:pt>
                <c:pt idx="9">
                  <c:v>9</c:v>
                </c:pt>
                <c:pt idx="10">
                  <c:v>18</c:v>
                </c:pt>
                <c:pt idx="11">
                  <c:v>19.8</c:v>
                </c:pt>
                <c:pt idx="1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6-4305-A0D0-6112103DD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'120 - PH66'!$R$1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'120 - PH66'!$M$2:$M$14</c:f>
              <c:strCache>
                <c:ptCount val="13"/>
                <c:pt idx="0">
                  <c:v>7:30 a 07:59</c:v>
                </c:pt>
                <c:pt idx="1">
                  <c:v>8:00 a 8:29</c:v>
                </c:pt>
                <c:pt idx="2">
                  <c:v>8:30 a 8:59</c:v>
                </c:pt>
                <c:pt idx="3">
                  <c:v>9:00 a 9:29</c:v>
                </c:pt>
                <c:pt idx="4">
                  <c:v>9:30 a 9:59</c:v>
                </c:pt>
                <c:pt idx="5">
                  <c:v>10:00 a 10:29</c:v>
                </c:pt>
                <c:pt idx="6">
                  <c:v>10:30 a 10:59</c:v>
                </c:pt>
                <c:pt idx="7">
                  <c:v>11:00 a 11:29</c:v>
                </c:pt>
                <c:pt idx="8">
                  <c:v>11:30 a 11:59</c:v>
                </c:pt>
                <c:pt idx="9">
                  <c:v>12:00 a 12:29</c:v>
                </c:pt>
                <c:pt idx="10">
                  <c:v>12:30 a 12:59</c:v>
                </c:pt>
                <c:pt idx="11">
                  <c:v>13:00 a 13:29</c:v>
                </c:pt>
                <c:pt idx="12">
                  <c:v>13:30 a 13:59</c:v>
                </c:pt>
              </c:strCache>
            </c:strRef>
          </c:cat>
          <c:val>
            <c:numRef>
              <c:f>'120 - PH66'!$R$2:$R$14</c:f>
              <c:numCache>
                <c:formatCode>0.0%</c:formatCode>
                <c:ptCount val="13"/>
                <c:pt idx="0">
                  <c:v>0.1</c:v>
                </c:pt>
                <c:pt idx="1">
                  <c:v>0.1</c:v>
                </c:pt>
                <c:pt idx="2">
                  <c:v>0.15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0.16</c:v>
                </c:pt>
                <c:pt idx="7">
                  <c:v>0.22222222222222221</c:v>
                </c:pt>
                <c:pt idx="8">
                  <c:v>0.20666666666666667</c:v>
                </c:pt>
                <c:pt idx="9">
                  <c:v>0.1</c:v>
                </c:pt>
                <c:pt idx="10">
                  <c:v>0.1</c:v>
                </c:pt>
                <c:pt idx="11">
                  <c:v>0.22</c:v>
                </c:pt>
                <c:pt idx="12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6C-4EF5-9EB5-EC410E236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29568"/>
        <c:axId val="135533888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35533888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5529568"/>
        <c:crosses val="max"/>
        <c:crossBetween val="between"/>
      </c:valAx>
      <c:catAx>
        <c:axId val="135529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5533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120 - Paradero PH66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'120 - PH66'!$U$1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'120 - PH66'!$T$2:$T$15</c:f>
              <c:strCache>
                <c:ptCount val="14"/>
                <c:pt idx="0">
                  <c:v>7:30 a 8:29</c:v>
                </c:pt>
                <c:pt idx="1">
                  <c:v>8:00 a 9:00</c:v>
                </c:pt>
                <c:pt idx="2">
                  <c:v>8:30 a 9:29</c:v>
                </c:pt>
                <c:pt idx="3">
                  <c:v>9:00 a 9:59</c:v>
                </c:pt>
                <c:pt idx="4">
                  <c:v>9:30 a 10:29</c:v>
                </c:pt>
                <c:pt idx="5">
                  <c:v>10:00 a 10:59</c:v>
                </c:pt>
                <c:pt idx="6">
                  <c:v>10:30 a 11:29</c:v>
                </c:pt>
                <c:pt idx="7">
                  <c:v>11:00 a 11:59</c:v>
                </c:pt>
                <c:pt idx="8">
                  <c:v>11:30 a 12:29</c:v>
                </c:pt>
                <c:pt idx="9">
                  <c:v>12:00 a 12:59</c:v>
                </c:pt>
                <c:pt idx="10">
                  <c:v>12:30 a 13:29</c:v>
                </c:pt>
                <c:pt idx="11">
                  <c:v>13:00 a 14:00</c:v>
                </c:pt>
                <c:pt idx="12">
                  <c:v>13:30 a 14:30</c:v>
                </c:pt>
                <c:pt idx="13">
                  <c:v>14:00 a 14:59</c:v>
                </c:pt>
              </c:strCache>
            </c:strRef>
          </c:cat>
          <c:val>
            <c:numRef>
              <c:f>'120 - PH66'!$U$2:$U$15</c:f>
              <c:numCache>
                <c:formatCode>General</c:formatCode>
                <c:ptCount val="14"/>
                <c:pt idx="0">
                  <c:v>270</c:v>
                </c:pt>
                <c:pt idx="1">
                  <c:v>270</c:v>
                </c:pt>
                <c:pt idx="2">
                  <c:v>360</c:v>
                </c:pt>
                <c:pt idx="3">
                  <c:v>360</c:v>
                </c:pt>
                <c:pt idx="4">
                  <c:v>360</c:v>
                </c:pt>
                <c:pt idx="5">
                  <c:v>360</c:v>
                </c:pt>
                <c:pt idx="6">
                  <c:v>360</c:v>
                </c:pt>
                <c:pt idx="7">
                  <c:v>360</c:v>
                </c:pt>
                <c:pt idx="8">
                  <c:v>270</c:v>
                </c:pt>
                <c:pt idx="9">
                  <c:v>360</c:v>
                </c:pt>
                <c:pt idx="10">
                  <c:v>360</c:v>
                </c:pt>
                <c:pt idx="11">
                  <c:v>270</c:v>
                </c:pt>
                <c:pt idx="12">
                  <c:v>270</c:v>
                </c:pt>
                <c:pt idx="1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06-4B21-AE3B-6BB6F6E4A2D1}"/>
            </c:ext>
          </c:extLst>
        </c:ser>
        <c:ser>
          <c:idx val="1"/>
          <c:order val="1"/>
          <c:tx>
            <c:strRef>
              <c:f>'120 - PH66'!$V$1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'120 - PH66'!$T$2:$T$15</c:f>
              <c:strCache>
                <c:ptCount val="14"/>
                <c:pt idx="0">
                  <c:v>7:30 a 8:29</c:v>
                </c:pt>
                <c:pt idx="1">
                  <c:v>8:00 a 9:00</c:v>
                </c:pt>
                <c:pt idx="2">
                  <c:v>8:30 a 9:29</c:v>
                </c:pt>
                <c:pt idx="3">
                  <c:v>9:00 a 9:59</c:v>
                </c:pt>
                <c:pt idx="4">
                  <c:v>9:30 a 10:29</c:v>
                </c:pt>
                <c:pt idx="5">
                  <c:v>10:00 a 10:59</c:v>
                </c:pt>
                <c:pt idx="6">
                  <c:v>10:30 a 11:29</c:v>
                </c:pt>
                <c:pt idx="7">
                  <c:v>11:00 a 11:59</c:v>
                </c:pt>
                <c:pt idx="8">
                  <c:v>11:30 a 12:29</c:v>
                </c:pt>
                <c:pt idx="9">
                  <c:v>12:00 a 12:59</c:v>
                </c:pt>
                <c:pt idx="10">
                  <c:v>12:30 a 13:29</c:v>
                </c:pt>
                <c:pt idx="11">
                  <c:v>13:00 a 14:00</c:v>
                </c:pt>
                <c:pt idx="12">
                  <c:v>13:30 a 14:30</c:v>
                </c:pt>
                <c:pt idx="13">
                  <c:v>14:00 a 14:59</c:v>
                </c:pt>
              </c:strCache>
            </c:strRef>
          </c:cat>
          <c:val>
            <c:numRef>
              <c:f>'120 - PH66'!$V$2:$V$15</c:f>
              <c:numCache>
                <c:formatCode>General</c:formatCode>
                <c:ptCount val="14"/>
                <c:pt idx="0">
                  <c:v>27</c:v>
                </c:pt>
                <c:pt idx="1">
                  <c:v>36</c:v>
                </c:pt>
                <c:pt idx="2">
                  <c:v>45</c:v>
                </c:pt>
                <c:pt idx="3">
                  <c:v>36</c:v>
                </c:pt>
                <c:pt idx="4">
                  <c:v>54</c:v>
                </c:pt>
                <c:pt idx="5">
                  <c:v>36</c:v>
                </c:pt>
                <c:pt idx="6">
                  <c:v>54</c:v>
                </c:pt>
                <c:pt idx="7">
                  <c:v>64.8</c:v>
                </c:pt>
                <c:pt idx="8">
                  <c:v>48.8</c:v>
                </c:pt>
                <c:pt idx="9">
                  <c:v>75.8</c:v>
                </c:pt>
                <c:pt idx="10">
                  <c:v>64.8</c:v>
                </c:pt>
                <c:pt idx="11">
                  <c:v>27</c:v>
                </c:pt>
                <c:pt idx="12">
                  <c:v>37.799999999999997</c:v>
                </c:pt>
                <c:pt idx="13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06-4B21-AE3B-6BB6F6E4A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677503"/>
        <c:axId val="450824383"/>
      </c:lineChart>
      <c:lineChart>
        <c:grouping val="standard"/>
        <c:varyColors val="0"/>
        <c:ser>
          <c:idx val="2"/>
          <c:order val="2"/>
          <c:tx>
            <c:strRef>
              <c:f>'120 - PH66'!$Y$1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'120 - PH66'!$T$2:$T$15</c:f>
              <c:strCache>
                <c:ptCount val="14"/>
                <c:pt idx="0">
                  <c:v>7:30 a 8:29</c:v>
                </c:pt>
                <c:pt idx="1">
                  <c:v>8:00 a 9:00</c:v>
                </c:pt>
                <c:pt idx="2">
                  <c:v>8:30 a 9:29</c:v>
                </c:pt>
                <c:pt idx="3">
                  <c:v>9:00 a 9:59</c:v>
                </c:pt>
                <c:pt idx="4">
                  <c:v>9:30 a 10:29</c:v>
                </c:pt>
                <c:pt idx="5">
                  <c:v>10:00 a 10:59</c:v>
                </c:pt>
                <c:pt idx="6">
                  <c:v>10:30 a 11:29</c:v>
                </c:pt>
                <c:pt idx="7">
                  <c:v>11:00 a 11:59</c:v>
                </c:pt>
                <c:pt idx="8">
                  <c:v>11:30 a 12:29</c:v>
                </c:pt>
                <c:pt idx="9">
                  <c:v>12:00 a 12:59</c:v>
                </c:pt>
                <c:pt idx="10">
                  <c:v>12:30 a 13:29</c:v>
                </c:pt>
                <c:pt idx="11">
                  <c:v>13:00 a 14:00</c:v>
                </c:pt>
                <c:pt idx="12">
                  <c:v>13:30 a 14:30</c:v>
                </c:pt>
                <c:pt idx="13">
                  <c:v>14:00 a 14:59</c:v>
                </c:pt>
              </c:strCache>
            </c:strRef>
          </c:cat>
          <c:val>
            <c:numRef>
              <c:f>'120 - PH66'!$Y$2:$Y$15</c:f>
              <c:numCache>
                <c:formatCode>0.0%</c:formatCode>
                <c:ptCount val="14"/>
                <c:pt idx="0">
                  <c:v>0.1</c:v>
                </c:pt>
                <c:pt idx="1">
                  <c:v>0.13333333333333333</c:v>
                </c:pt>
                <c:pt idx="2">
                  <c:v>0.125</c:v>
                </c:pt>
                <c:pt idx="3">
                  <c:v>0.1</c:v>
                </c:pt>
                <c:pt idx="4">
                  <c:v>0.15</c:v>
                </c:pt>
                <c:pt idx="5">
                  <c:v>0.1</c:v>
                </c:pt>
                <c:pt idx="6">
                  <c:v>0.15</c:v>
                </c:pt>
                <c:pt idx="7">
                  <c:v>0.18</c:v>
                </c:pt>
                <c:pt idx="8">
                  <c:v>0.18074074074074073</c:v>
                </c:pt>
                <c:pt idx="9">
                  <c:v>0.21055555555555555</c:v>
                </c:pt>
                <c:pt idx="10">
                  <c:v>0.18</c:v>
                </c:pt>
                <c:pt idx="11">
                  <c:v>0.1</c:v>
                </c:pt>
                <c:pt idx="12">
                  <c:v>0.13999999999999999</c:v>
                </c:pt>
                <c:pt idx="13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10-49E6-9B41-B2C6441C3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386432"/>
        <c:axId val="168384992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valAx>
        <c:axId val="168384992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68386432"/>
        <c:crosses val="max"/>
        <c:crossBetween val="between"/>
      </c:valAx>
      <c:catAx>
        <c:axId val="168386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8384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417739</xdr:colOff>
      <xdr:row>16</xdr:row>
      <xdr:rowOff>128359</xdr:rowOff>
    </xdr:from>
    <xdr:to>
      <xdr:col>19</xdr:col>
      <xdr:colOff>69396</xdr:colOff>
      <xdr:row>36</xdr:row>
      <xdr:rowOff>160111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151493</xdr:colOff>
      <xdr:row>16</xdr:row>
      <xdr:rowOff>87992</xdr:rowOff>
    </xdr:from>
    <xdr:to>
      <xdr:col>26</xdr:col>
      <xdr:colOff>122464</xdr:colOff>
      <xdr:row>36</xdr:row>
      <xdr:rowOff>78467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F58A40C-54FB-4312-9106-9C7CEADBF89F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35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36</v>
      </c>
      <c r="I2" s="3" t="s">
        <v>26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18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19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35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37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20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21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35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38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23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24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35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39</v>
      </c>
      <c r="I5" s="3" t="s">
        <v>26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25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35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40</v>
      </c>
      <c r="I6" s="3" t="s">
        <v>27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35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41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35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42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35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43</v>
      </c>
      <c r="I9" s="3" t="s">
        <v>34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37"/>
  <sheetViews>
    <sheetView tabSelected="1" zoomScale="70" zoomScaleNormal="70" workbookViewId="0">
      <selection activeCell="N46" sqref="N46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83</v>
      </c>
      <c r="C2" s="4">
        <v>45956</v>
      </c>
      <c r="D2" s="3">
        <v>120</v>
      </c>
      <c r="E2" s="3">
        <v>2</v>
      </c>
      <c r="F2" s="2">
        <v>0.32430555555555557</v>
      </c>
      <c r="G2" s="3" t="s">
        <v>84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94</v>
      </c>
      <c r="N2" s="3">
        <f>SUM(I2:I3)</f>
        <v>180</v>
      </c>
      <c r="O2" s="3">
        <f>SUM(J2:J3)</f>
        <v>18</v>
      </c>
      <c r="P2" s="9">
        <v>1</v>
      </c>
      <c r="Q2" s="10">
        <v>0.85</v>
      </c>
      <c r="R2" s="10">
        <f>O2/N2</f>
        <v>0.1</v>
      </c>
      <c r="T2" s="3" t="s">
        <v>98</v>
      </c>
      <c r="U2" s="3">
        <f t="shared" ref="U2:V6" si="0">SUM(N2:N3)</f>
        <v>270</v>
      </c>
      <c r="V2" s="3">
        <f t="shared" si="0"/>
        <v>27</v>
      </c>
      <c r="W2" s="9">
        <v>1</v>
      </c>
      <c r="X2" s="10">
        <v>0.85</v>
      </c>
      <c r="Y2" s="23">
        <f t="shared" ref="Y2:Y8" si="1">(V2/U2)</f>
        <v>0.1</v>
      </c>
    </row>
    <row r="3" spans="1:25" x14ac:dyDescent="0.35">
      <c r="A3" s="7">
        <v>2</v>
      </c>
      <c r="B3" s="3" t="s">
        <v>83</v>
      </c>
      <c r="C3" s="4">
        <v>45956</v>
      </c>
      <c r="D3" s="3">
        <v>120</v>
      </c>
      <c r="E3" s="3">
        <v>2</v>
      </c>
      <c r="F3" s="2">
        <v>0.33263888888888887</v>
      </c>
      <c r="G3" s="3" t="s">
        <v>60</v>
      </c>
      <c r="H3" s="3" t="s">
        <v>33</v>
      </c>
      <c r="I3" s="20">
        <f>VLOOKUP(E3,Hoja1!E:F,2,)</f>
        <v>90</v>
      </c>
      <c r="J3" s="3">
        <f>VLOOKUP(H3,Hoja1!A:C,3,)</f>
        <v>9</v>
      </c>
      <c r="K3" s="9">
        <f t="shared" ref="K3:K14" si="2">J3/I3</f>
        <v>0.1</v>
      </c>
      <c r="M3" s="3" t="s">
        <v>95</v>
      </c>
      <c r="N3" s="3">
        <f>SUM(I3)</f>
        <v>90</v>
      </c>
      <c r="O3" s="3">
        <f>SUM(J3)</f>
        <v>9</v>
      </c>
      <c r="P3" s="9">
        <v>1</v>
      </c>
      <c r="Q3" s="10">
        <v>0.85</v>
      </c>
      <c r="R3" s="10">
        <f>O3/N3</f>
        <v>0.1</v>
      </c>
      <c r="T3" s="3" t="s">
        <v>99</v>
      </c>
      <c r="U3" s="3">
        <f t="shared" si="0"/>
        <v>270</v>
      </c>
      <c r="V3" s="3">
        <f t="shared" si="0"/>
        <v>36</v>
      </c>
      <c r="W3" s="9">
        <v>1</v>
      </c>
      <c r="X3" s="10">
        <v>0.85</v>
      </c>
      <c r="Y3" s="23">
        <f t="shared" si="1"/>
        <v>0.13333333333333333</v>
      </c>
    </row>
    <row r="4" spans="1:25" x14ac:dyDescent="0.35">
      <c r="A4" s="7">
        <v>3</v>
      </c>
      <c r="B4" s="3" t="s">
        <v>83</v>
      </c>
      <c r="C4" s="4">
        <v>45956</v>
      </c>
      <c r="D4" s="3">
        <v>120</v>
      </c>
      <c r="E4" s="3">
        <v>2</v>
      </c>
      <c r="F4" s="2">
        <v>0.35069444444444442</v>
      </c>
      <c r="G4" s="3" t="s">
        <v>85</v>
      </c>
      <c r="H4" s="3" t="s">
        <v>33</v>
      </c>
      <c r="I4" s="20">
        <f>VLOOKUP(E4,Hoja1!E:F,2,)</f>
        <v>90</v>
      </c>
      <c r="J4" s="3">
        <f>VLOOKUP(H4,Hoja1!A:C,3,)</f>
        <v>9</v>
      </c>
      <c r="K4" s="9">
        <f t="shared" si="2"/>
        <v>0.1</v>
      </c>
      <c r="M4" s="3" t="s">
        <v>96</v>
      </c>
      <c r="N4" s="3">
        <f>SUM(I5:I6)</f>
        <v>180</v>
      </c>
      <c r="O4" s="3">
        <f>SUM(J5:J7)</f>
        <v>27</v>
      </c>
      <c r="P4" s="9">
        <v>1</v>
      </c>
      <c r="Q4" s="10">
        <v>0.85</v>
      </c>
      <c r="R4" s="10">
        <f>O4/N4</f>
        <v>0.15</v>
      </c>
      <c r="T4" s="3" t="s">
        <v>100</v>
      </c>
      <c r="U4" s="3">
        <f t="shared" si="0"/>
        <v>360</v>
      </c>
      <c r="V4" s="3">
        <f t="shared" si="0"/>
        <v>45</v>
      </c>
      <c r="W4" s="9">
        <v>1</v>
      </c>
      <c r="X4" s="10">
        <v>0.85</v>
      </c>
      <c r="Y4" s="23">
        <f t="shared" si="1"/>
        <v>0.125</v>
      </c>
    </row>
    <row r="5" spans="1:25" x14ac:dyDescent="0.35">
      <c r="A5" s="7">
        <v>4</v>
      </c>
      <c r="B5" s="3" t="s">
        <v>83</v>
      </c>
      <c r="C5" s="4">
        <v>45956</v>
      </c>
      <c r="D5" s="3">
        <v>120</v>
      </c>
      <c r="E5" s="3">
        <v>2</v>
      </c>
      <c r="F5" s="2">
        <v>0.35833333333333334</v>
      </c>
      <c r="G5" s="3" t="s">
        <v>86</v>
      </c>
      <c r="H5" s="3" t="s">
        <v>33</v>
      </c>
      <c r="I5" s="20">
        <f>VLOOKUP(E5,Hoja1!E:F,2,)</f>
        <v>90</v>
      </c>
      <c r="J5" s="3">
        <f>VLOOKUP(H5,Hoja1!A:C,3,)</f>
        <v>9</v>
      </c>
      <c r="K5" s="9">
        <f t="shared" si="2"/>
        <v>0.1</v>
      </c>
      <c r="M5" s="3" t="s">
        <v>97</v>
      </c>
      <c r="N5" s="3">
        <f>SUM(I7:I8)</f>
        <v>180</v>
      </c>
      <c r="O5" s="3">
        <f>SUM(J7:J8)</f>
        <v>18</v>
      </c>
      <c r="P5" s="9">
        <v>1</v>
      </c>
      <c r="Q5" s="10">
        <v>0.85</v>
      </c>
      <c r="R5" s="10">
        <f>O5/N5</f>
        <v>0.1</v>
      </c>
      <c r="T5" s="3" t="s">
        <v>101</v>
      </c>
      <c r="U5" s="3">
        <f t="shared" si="0"/>
        <v>360</v>
      </c>
      <c r="V5" s="3">
        <f t="shared" si="0"/>
        <v>36</v>
      </c>
      <c r="W5" s="9">
        <v>1</v>
      </c>
      <c r="X5" s="10">
        <v>0.85</v>
      </c>
      <c r="Y5" s="23">
        <f t="shared" si="1"/>
        <v>0.1</v>
      </c>
    </row>
    <row r="6" spans="1:25" x14ac:dyDescent="0.35">
      <c r="A6" s="7">
        <v>5</v>
      </c>
      <c r="B6" s="3" t="s">
        <v>83</v>
      </c>
      <c r="C6" s="4">
        <v>45956</v>
      </c>
      <c r="D6" s="3">
        <v>120</v>
      </c>
      <c r="E6" s="3">
        <v>2</v>
      </c>
      <c r="F6" s="2">
        <v>0.36249999999999999</v>
      </c>
      <c r="G6" s="3" t="s">
        <v>87</v>
      </c>
      <c r="H6" s="3" t="s">
        <v>33</v>
      </c>
      <c r="I6" s="21">
        <f>VLOOKUP(E6,Hoja1!E:F,2,)</f>
        <v>90</v>
      </c>
      <c r="J6" s="3">
        <f>VLOOKUP(H6,Hoja1!A:C,3,)</f>
        <v>9</v>
      </c>
      <c r="K6" s="9">
        <f t="shared" si="2"/>
        <v>0.1</v>
      </c>
      <c r="M6" s="3" t="s">
        <v>64</v>
      </c>
      <c r="N6" s="3">
        <f>SUM(I9:I10)</f>
        <v>180</v>
      </c>
      <c r="O6" s="3">
        <f>SUM(J9:J10)</f>
        <v>18</v>
      </c>
      <c r="P6" s="9">
        <v>1</v>
      </c>
      <c r="Q6" s="10">
        <v>0.85</v>
      </c>
      <c r="R6" s="10">
        <f t="shared" ref="R6" si="3">O6/N6</f>
        <v>0.1</v>
      </c>
      <c r="T6" s="3" t="s">
        <v>73</v>
      </c>
      <c r="U6" s="3">
        <f t="shared" si="0"/>
        <v>360</v>
      </c>
      <c r="V6" s="3">
        <f t="shared" si="0"/>
        <v>54</v>
      </c>
      <c r="W6" s="9">
        <v>1</v>
      </c>
      <c r="X6" s="10">
        <v>0.85</v>
      </c>
      <c r="Y6" s="23">
        <f t="shared" si="1"/>
        <v>0.15</v>
      </c>
    </row>
    <row r="7" spans="1:25" x14ac:dyDescent="0.35">
      <c r="A7" s="7">
        <v>6</v>
      </c>
      <c r="B7" s="3" t="s">
        <v>83</v>
      </c>
      <c r="C7" s="4">
        <v>45956</v>
      </c>
      <c r="D7" s="3">
        <v>120</v>
      </c>
      <c r="E7" s="3">
        <v>2</v>
      </c>
      <c r="F7" s="2">
        <v>0.38055555555555554</v>
      </c>
      <c r="G7" s="3" t="s">
        <v>61</v>
      </c>
      <c r="H7" s="3" t="s">
        <v>33</v>
      </c>
      <c r="I7" s="21">
        <f>VLOOKUP(E7,Hoja1!E:F,2,)</f>
        <v>90</v>
      </c>
      <c r="J7" s="3">
        <f>VLOOKUP(H7,Hoja1!A:C,3,)</f>
        <v>9</v>
      </c>
      <c r="K7" s="9">
        <f t="shared" si="2"/>
        <v>0.1</v>
      </c>
      <c r="M7" s="3" t="s">
        <v>65</v>
      </c>
      <c r="N7" s="3">
        <f>SUM(I11:I12)</f>
        <v>180</v>
      </c>
      <c r="O7" s="3">
        <f>SUM(J11:J12)</f>
        <v>36</v>
      </c>
      <c r="P7" s="9">
        <v>1</v>
      </c>
      <c r="Q7" s="10">
        <v>0.85</v>
      </c>
      <c r="R7" s="10">
        <f>O7/N7</f>
        <v>0.2</v>
      </c>
      <c r="T7" s="3" t="s">
        <v>74</v>
      </c>
      <c r="U7" s="3">
        <f t="shared" ref="U7:U15" si="4">SUM(N5:N6)</f>
        <v>360</v>
      </c>
      <c r="V7" s="3">
        <f t="shared" ref="V7:V15" si="5">SUM(O5:O6)</f>
        <v>36</v>
      </c>
      <c r="W7" s="9">
        <v>1</v>
      </c>
      <c r="X7" s="10">
        <v>0.85</v>
      </c>
      <c r="Y7" s="23">
        <f t="shared" si="1"/>
        <v>0.1</v>
      </c>
    </row>
    <row r="8" spans="1:25" x14ac:dyDescent="0.35">
      <c r="A8" s="7">
        <v>7</v>
      </c>
      <c r="B8" s="3" t="s">
        <v>83</v>
      </c>
      <c r="C8" s="4">
        <v>45956</v>
      </c>
      <c r="D8" s="3">
        <v>120</v>
      </c>
      <c r="E8" s="3">
        <v>2</v>
      </c>
      <c r="F8" s="2">
        <v>0.39027777777777778</v>
      </c>
      <c r="G8" s="3" t="s">
        <v>62</v>
      </c>
      <c r="H8" s="3" t="s">
        <v>33</v>
      </c>
      <c r="I8" s="21">
        <f>VLOOKUP(E8,Hoja1!E:F,2,)</f>
        <v>90</v>
      </c>
      <c r="J8" s="3">
        <f>VLOOKUP(H8,Hoja1!A:C,3,)</f>
        <v>9</v>
      </c>
      <c r="K8" s="9">
        <f t="shared" si="2"/>
        <v>0.1</v>
      </c>
      <c r="M8" s="3" t="s">
        <v>66</v>
      </c>
      <c r="N8" s="3">
        <f>SUM(I13:I14)</f>
        <v>180</v>
      </c>
      <c r="O8" s="3">
        <f>SUM(J13:J14)</f>
        <v>28.8</v>
      </c>
      <c r="P8" s="9">
        <v>1</v>
      </c>
      <c r="Q8" s="10">
        <v>0.85</v>
      </c>
      <c r="R8" s="10">
        <f t="shared" ref="R8:R14" si="6">O8/N8</f>
        <v>0.16</v>
      </c>
      <c r="T8" s="3" t="s">
        <v>75</v>
      </c>
      <c r="U8" s="3">
        <f t="shared" si="4"/>
        <v>360</v>
      </c>
      <c r="V8" s="3">
        <f t="shared" si="5"/>
        <v>54</v>
      </c>
      <c r="W8" s="9">
        <v>1</v>
      </c>
      <c r="X8" s="10">
        <v>0.85</v>
      </c>
      <c r="Y8" s="23">
        <f t="shared" si="1"/>
        <v>0.15</v>
      </c>
    </row>
    <row r="9" spans="1:25" x14ac:dyDescent="0.35">
      <c r="A9" s="7">
        <v>8</v>
      </c>
      <c r="B9" s="3" t="s">
        <v>83</v>
      </c>
      <c r="C9" s="4">
        <v>45956</v>
      </c>
      <c r="D9" s="3">
        <v>120</v>
      </c>
      <c r="E9" s="3">
        <v>2</v>
      </c>
      <c r="F9" s="2">
        <v>0.40069444444444446</v>
      </c>
      <c r="G9" s="16" t="s">
        <v>88</v>
      </c>
      <c r="H9" s="3" t="s">
        <v>33</v>
      </c>
      <c r="I9" s="20">
        <f>VLOOKUP(E9,Hoja1!E:F,2,)</f>
        <v>90</v>
      </c>
      <c r="J9" s="3">
        <f>VLOOKUP(H9,Hoja1!A:C,3,)</f>
        <v>9</v>
      </c>
      <c r="K9" s="9">
        <f t="shared" si="2"/>
        <v>0.1</v>
      </c>
      <c r="M9" s="3" t="s">
        <v>67</v>
      </c>
      <c r="N9" s="3">
        <f>SUM(I15)</f>
        <v>90</v>
      </c>
      <c r="O9" s="3">
        <f>SUM(J15)</f>
        <v>20</v>
      </c>
      <c r="P9" s="9">
        <v>1</v>
      </c>
      <c r="Q9" s="10">
        <v>0.85</v>
      </c>
      <c r="R9" s="10">
        <f t="shared" si="6"/>
        <v>0.22222222222222221</v>
      </c>
      <c r="T9" s="3" t="s">
        <v>76</v>
      </c>
      <c r="U9" s="3">
        <f t="shared" si="4"/>
        <v>360</v>
      </c>
      <c r="V9" s="3">
        <f t="shared" si="5"/>
        <v>64.8</v>
      </c>
      <c r="W9" s="9">
        <v>1</v>
      </c>
      <c r="X9" s="10">
        <v>0.85</v>
      </c>
      <c r="Y9" s="23">
        <f t="shared" ref="Y9:Y15" si="7">(V9/U9)</f>
        <v>0.18</v>
      </c>
    </row>
    <row r="10" spans="1:25" x14ac:dyDescent="0.35">
      <c r="A10" s="7"/>
      <c r="B10" s="3" t="s">
        <v>83</v>
      </c>
      <c r="C10" s="4">
        <v>45956</v>
      </c>
      <c r="D10" s="7">
        <v>120</v>
      </c>
      <c r="E10" s="3">
        <v>2</v>
      </c>
      <c r="F10" s="2">
        <v>0.41180555555555554</v>
      </c>
      <c r="G10" s="7" t="s">
        <v>89</v>
      </c>
      <c r="H10" s="7" t="s">
        <v>33</v>
      </c>
      <c r="I10" s="20">
        <f>VLOOKUP(E10,Hoja1!E:F,2,)</f>
        <v>90</v>
      </c>
      <c r="J10" s="3">
        <f>VLOOKUP(H10,Hoja1!A:C,3,)</f>
        <v>9</v>
      </c>
      <c r="K10" s="9">
        <f>J10/I10</f>
        <v>0.1</v>
      </c>
      <c r="M10" s="22" t="s">
        <v>68</v>
      </c>
      <c r="N10" s="3">
        <f>SUM(I16:I18)</f>
        <v>270</v>
      </c>
      <c r="O10" s="3">
        <f>SUM(J16:J18)</f>
        <v>55.8</v>
      </c>
      <c r="P10" s="9">
        <v>1</v>
      </c>
      <c r="Q10" s="10">
        <v>0.85</v>
      </c>
      <c r="R10" s="10">
        <f t="shared" si="6"/>
        <v>0.20666666666666667</v>
      </c>
      <c r="T10" s="3" t="s">
        <v>77</v>
      </c>
      <c r="U10" s="3">
        <f t="shared" si="4"/>
        <v>270</v>
      </c>
      <c r="V10" s="3">
        <f t="shared" si="5"/>
        <v>48.8</v>
      </c>
      <c r="W10" s="9">
        <v>1</v>
      </c>
      <c r="X10" s="10">
        <v>0.85</v>
      </c>
      <c r="Y10" s="23">
        <f t="shared" si="7"/>
        <v>0.18074074074074073</v>
      </c>
    </row>
    <row r="11" spans="1:25" x14ac:dyDescent="0.35">
      <c r="A11" s="7">
        <v>10</v>
      </c>
      <c r="B11" s="3" t="s">
        <v>83</v>
      </c>
      <c r="C11" s="4">
        <v>45956</v>
      </c>
      <c r="D11" s="7">
        <v>120</v>
      </c>
      <c r="E11" s="3">
        <v>2</v>
      </c>
      <c r="F11" s="2">
        <v>0.42222222222222222</v>
      </c>
      <c r="G11" s="7" t="s">
        <v>90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2"/>
        <v>0.3</v>
      </c>
      <c r="M11" s="22" t="s">
        <v>69</v>
      </c>
      <c r="N11" s="3">
        <f>SUM(I19)</f>
        <v>90</v>
      </c>
      <c r="O11" s="3">
        <f>SUM(J19)</f>
        <v>9</v>
      </c>
      <c r="P11" s="9">
        <v>1</v>
      </c>
      <c r="Q11" s="10">
        <v>0.85</v>
      </c>
      <c r="R11" s="10">
        <f t="shared" si="6"/>
        <v>0.1</v>
      </c>
      <c r="T11" s="3" t="s">
        <v>78</v>
      </c>
      <c r="U11" s="3">
        <f t="shared" si="4"/>
        <v>360</v>
      </c>
      <c r="V11" s="3">
        <f t="shared" si="5"/>
        <v>75.8</v>
      </c>
      <c r="W11" s="9">
        <v>1</v>
      </c>
      <c r="X11" s="10">
        <v>0.85</v>
      </c>
      <c r="Y11" s="23">
        <f t="shared" si="7"/>
        <v>0.21055555555555555</v>
      </c>
    </row>
    <row r="12" spans="1:25" x14ac:dyDescent="0.35">
      <c r="A12" s="7">
        <v>11</v>
      </c>
      <c r="B12" s="3" t="s">
        <v>83</v>
      </c>
      <c r="C12" s="4">
        <v>45956</v>
      </c>
      <c r="D12" s="7">
        <v>120</v>
      </c>
      <c r="E12" s="3">
        <v>2</v>
      </c>
      <c r="F12" s="2">
        <v>0.43333333333333335</v>
      </c>
      <c r="G12" s="7" t="s">
        <v>84</v>
      </c>
      <c r="H12" s="7" t="s">
        <v>33</v>
      </c>
      <c r="I12" s="21">
        <f>VLOOKUP(E12,Hoja1!E:F,2,)</f>
        <v>90</v>
      </c>
      <c r="J12" s="3">
        <f>VLOOKUP(H12,Hoja1!A:C,3,)</f>
        <v>9</v>
      </c>
      <c r="K12" s="9">
        <f t="shared" si="2"/>
        <v>0.1</v>
      </c>
      <c r="M12" s="22" t="s">
        <v>70</v>
      </c>
      <c r="N12" s="3">
        <f>SUM(I20:I21)</f>
        <v>180</v>
      </c>
      <c r="O12" s="3">
        <f>SUM(J20:J21)</f>
        <v>18</v>
      </c>
      <c r="P12" s="9">
        <v>1</v>
      </c>
      <c r="Q12" s="10">
        <v>0.85</v>
      </c>
      <c r="R12" s="10">
        <f t="shared" si="6"/>
        <v>0.1</v>
      </c>
      <c r="T12" s="3" t="s">
        <v>79</v>
      </c>
      <c r="U12" s="3">
        <f t="shared" si="4"/>
        <v>360</v>
      </c>
      <c r="V12" s="3">
        <f t="shared" si="5"/>
        <v>64.8</v>
      </c>
      <c r="W12" s="9">
        <v>1</v>
      </c>
      <c r="X12" s="10">
        <v>0.85</v>
      </c>
      <c r="Y12" s="23">
        <f t="shared" si="7"/>
        <v>0.18</v>
      </c>
    </row>
    <row r="13" spans="1:25" x14ac:dyDescent="0.35">
      <c r="A13" s="7">
        <v>12</v>
      </c>
      <c r="B13" s="3" t="s">
        <v>83</v>
      </c>
      <c r="C13" s="4">
        <v>45956</v>
      </c>
      <c r="D13" s="7">
        <v>120</v>
      </c>
      <c r="E13" s="3">
        <v>2</v>
      </c>
      <c r="F13" s="2">
        <v>0.45</v>
      </c>
      <c r="G13" s="7" t="s">
        <v>60</v>
      </c>
      <c r="H13" s="7" t="s">
        <v>34</v>
      </c>
      <c r="I13" s="21">
        <f>VLOOKUP(E13,Hoja1!E:F,2,)</f>
        <v>90</v>
      </c>
      <c r="J13" s="3">
        <f>VLOOKUP(H13,Hoja1!A:C,3,)</f>
        <v>19.8</v>
      </c>
      <c r="K13" s="9">
        <f t="shared" si="2"/>
        <v>0.22</v>
      </c>
      <c r="M13" s="22" t="s">
        <v>71</v>
      </c>
      <c r="N13" s="3">
        <f>SUM(I22)</f>
        <v>90</v>
      </c>
      <c r="O13" s="3">
        <f>SUM(J22)</f>
        <v>19.8</v>
      </c>
      <c r="P13" s="9">
        <v>1</v>
      </c>
      <c r="Q13" s="10">
        <v>0.85</v>
      </c>
      <c r="R13" s="10">
        <f t="shared" si="6"/>
        <v>0.22</v>
      </c>
      <c r="T13" s="3" t="s">
        <v>80</v>
      </c>
      <c r="U13" s="3">
        <f t="shared" si="4"/>
        <v>270</v>
      </c>
      <c r="V13" s="3">
        <f t="shared" si="5"/>
        <v>27</v>
      </c>
      <c r="W13" s="9">
        <v>1</v>
      </c>
      <c r="X13" s="10">
        <v>0.85</v>
      </c>
      <c r="Y13" s="23">
        <f t="shared" si="7"/>
        <v>0.1</v>
      </c>
    </row>
    <row r="14" spans="1:25" x14ac:dyDescent="0.35">
      <c r="A14" s="7">
        <v>13</v>
      </c>
      <c r="B14" s="3" t="s">
        <v>83</v>
      </c>
      <c r="C14" s="4">
        <v>45956</v>
      </c>
      <c r="D14" s="7">
        <v>120</v>
      </c>
      <c r="E14" s="3">
        <v>2</v>
      </c>
      <c r="F14" s="2">
        <v>0.4513888888888889</v>
      </c>
      <c r="G14" s="7" t="s">
        <v>63</v>
      </c>
      <c r="H14" s="7" t="s">
        <v>33</v>
      </c>
      <c r="I14" s="21">
        <f>VLOOKUP(E14,Hoja1!E:F,2,)</f>
        <v>90</v>
      </c>
      <c r="J14" s="3">
        <f>VLOOKUP(H14,Hoja1!A:C,3,)</f>
        <v>9</v>
      </c>
      <c r="K14" s="9">
        <f t="shared" si="2"/>
        <v>0.1</v>
      </c>
      <c r="M14" s="22" t="s">
        <v>72</v>
      </c>
      <c r="N14" s="3">
        <f>SUM(I23)</f>
        <v>90</v>
      </c>
      <c r="O14" s="3">
        <f>SUM(J23)</f>
        <v>9</v>
      </c>
      <c r="P14" s="9">
        <v>1</v>
      </c>
      <c r="Q14" s="10">
        <v>0.85</v>
      </c>
      <c r="R14" s="10">
        <f t="shared" si="6"/>
        <v>0.1</v>
      </c>
      <c r="T14" s="3" t="s">
        <v>81</v>
      </c>
      <c r="U14" s="3">
        <f t="shared" si="4"/>
        <v>270</v>
      </c>
      <c r="V14" s="3">
        <f t="shared" si="5"/>
        <v>37.799999999999997</v>
      </c>
      <c r="W14" s="9">
        <v>1</v>
      </c>
      <c r="X14" s="10">
        <v>0.85</v>
      </c>
      <c r="Y14" s="23">
        <f t="shared" si="7"/>
        <v>0.13999999999999999</v>
      </c>
    </row>
    <row r="15" spans="1:25" x14ac:dyDescent="0.35">
      <c r="A15" s="7">
        <v>14</v>
      </c>
      <c r="B15" s="3" t="s">
        <v>83</v>
      </c>
      <c r="C15" s="4">
        <v>45956</v>
      </c>
      <c r="D15" s="7">
        <v>120</v>
      </c>
      <c r="E15" s="3">
        <v>2</v>
      </c>
      <c r="F15" s="2">
        <v>0.46527777777777779</v>
      </c>
      <c r="G15" s="7" t="s">
        <v>91</v>
      </c>
      <c r="H15" s="7" t="s">
        <v>34</v>
      </c>
      <c r="I15" s="21">
        <f>VLOOKUP(E15,Hoja1!E:F,2,)</f>
        <v>90</v>
      </c>
      <c r="J15" s="3">
        <v>20</v>
      </c>
      <c r="K15" s="9">
        <f t="shared" ref="K15:K23" si="8">J15/I15</f>
        <v>0.22222222222222221</v>
      </c>
      <c r="T15" s="3" t="s">
        <v>82</v>
      </c>
      <c r="U15" s="3">
        <f t="shared" si="4"/>
        <v>180</v>
      </c>
      <c r="V15" s="3">
        <f t="shared" si="5"/>
        <v>28.8</v>
      </c>
      <c r="W15" s="9">
        <v>1</v>
      </c>
      <c r="X15" s="10">
        <v>0.85</v>
      </c>
      <c r="Y15" s="23">
        <f t="shared" si="7"/>
        <v>0.16</v>
      </c>
    </row>
    <row r="16" spans="1:25" x14ac:dyDescent="0.35">
      <c r="A16" s="7">
        <v>15</v>
      </c>
      <c r="B16" s="3" t="s">
        <v>83</v>
      </c>
      <c r="C16" s="4">
        <v>45956</v>
      </c>
      <c r="D16" s="7">
        <v>120</v>
      </c>
      <c r="E16" s="3">
        <v>2</v>
      </c>
      <c r="F16" s="2">
        <v>0.47916666666666669</v>
      </c>
      <c r="G16" s="7" t="s">
        <v>85</v>
      </c>
      <c r="H16" s="7" t="s">
        <v>34</v>
      </c>
      <c r="I16" s="21">
        <f>VLOOKUP(E16,Hoja1!E:F,2,)</f>
        <v>90</v>
      </c>
      <c r="J16" s="3">
        <f>VLOOKUP(H16,Hoja1!A:C,3,)</f>
        <v>19.8</v>
      </c>
      <c r="K16" s="9">
        <f t="shared" si="8"/>
        <v>0.22</v>
      </c>
    </row>
    <row r="17" spans="1:17" x14ac:dyDescent="0.35">
      <c r="A17" s="7">
        <v>16</v>
      </c>
      <c r="B17" s="3" t="s">
        <v>83</v>
      </c>
      <c r="C17" s="4">
        <v>45956</v>
      </c>
      <c r="D17" s="7">
        <v>120</v>
      </c>
      <c r="E17" s="3">
        <v>2</v>
      </c>
      <c r="F17" s="2">
        <v>0.48402777777777778</v>
      </c>
      <c r="G17" s="7" t="s">
        <v>92</v>
      </c>
      <c r="H17" s="7" t="s">
        <v>33</v>
      </c>
      <c r="I17" s="21">
        <f>VLOOKUP(E17,Hoja1!E:F,2,)</f>
        <v>90</v>
      </c>
      <c r="J17" s="3">
        <f>VLOOKUP(H17,Hoja1!A:C,3,)</f>
        <v>9</v>
      </c>
      <c r="K17" s="9">
        <f t="shared" si="8"/>
        <v>0.1</v>
      </c>
    </row>
    <row r="18" spans="1:17" x14ac:dyDescent="0.35">
      <c r="A18" s="7">
        <v>17</v>
      </c>
      <c r="B18" s="3" t="s">
        <v>83</v>
      </c>
      <c r="C18" s="4">
        <v>45956</v>
      </c>
      <c r="D18" s="7">
        <v>120</v>
      </c>
      <c r="E18" s="3">
        <v>2</v>
      </c>
      <c r="F18" s="2">
        <v>0.49861111111111112</v>
      </c>
      <c r="G18" s="7" t="s">
        <v>86</v>
      </c>
      <c r="H18" s="7">
        <v>2</v>
      </c>
      <c r="I18" s="21">
        <f>VLOOKUP(E18,Hoja1!E:F,2,)</f>
        <v>90</v>
      </c>
      <c r="J18" s="3">
        <f>VLOOKUP(H18,Hoja1!A:C,3,)</f>
        <v>27</v>
      </c>
      <c r="K18" s="9">
        <f t="shared" si="8"/>
        <v>0.3</v>
      </c>
    </row>
    <row r="19" spans="1:17" x14ac:dyDescent="0.35">
      <c r="A19" s="7">
        <v>18</v>
      </c>
      <c r="B19" s="3" t="s">
        <v>83</v>
      </c>
      <c r="C19" s="4">
        <v>45956</v>
      </c>
      <c r="D19" s="7">
        <v>120</v>
      </c>
      <c r="E19" s="3">
        <v>2</v>
      </c>
      <c r="F19" s="2">
        <v>0.50347222222222221</v>
      </c>
      <c r="G19" s="7" t="s">
        <v>87</v>
      </c>
      <c r="H19" s="7" t="s">
        <v>33</v>
      </c>
      <c r="I19" s="21">
        <f>VLOOKUP(E19,Hoja1!E:F,2,)</f>
        <v>90</v>
      </c>
      <c r="J19" s="3">
        <f>VLOOKUP(H19,Hoja1!A:C,3,)</f>
        <v>9</v>
      </c>
      <c r="K19" s="9">
        <f t="shared" si="8"/>
        <v>0.1</v>
      </c>
    </row>
    <row r="20" spans="1:17" x14ac:dyDescent="0.35">
      <c r="A20" s="7">
        <v>19</v>
      </c>
      <c r="B20" s="3" t="s">
        <v>83</v>
      </c>
      <c r="C20" s="4">
        <v>45956</v>
      </c>
      <c r="D20" s="7">
        <v>120</v>
      </c>
      <c r="E20" s="3">
        <v>2</v>
      </c>
      <c r="F20" s="2">
        <v>0.52152777777777781</v>
      </c>
      <c r="G20" s="7" t="s">
        <v>93</v>
      </c>
      <c r="H20" s="7" t="s">
        <v>33</v>
      </c>
      <c r="I20" s="21">
        <f>VLOOKUP(E20,Hoja1!E:F,2,)</f>
        <v>90</v>
      </c>
      <c r="J20" s="3">
        <f>VLOOKUP(H20,Hoja1!A:C,3,)</f>
        <v>9</v>
      </c>
      <c r="K20" s="9">
        <f t="shared" si="8"/>
        <v>0.1</v>
      </c>
    </row>
    <row r="21" spans="1:17" x14ac:dyDescent="0.35">
      <c r="A21" s="7">
        <v>20</v>
      </c>
      <c r="B21" s="3" t="s">
        <v>83</v>
      </c>
      <c r="C21" s="4">
        <v>45956</v>
      </c>
      <c r="D21" s="7">
        <v>120</v>
      </c>
      <c r="E21" s="3">
        <v>2</v>
      </c>
      <c r="F21" s="2">
        <v>0.52569444444444446</v>
      </c>
      <c r="G21" s="7" t="s">
        <v>88</v>
      </c>
      <c r="H21" s="7" t="s">
        <v>33</v>
      </c>
      <c r="I21" s="21">
        <f>VLOOKUP(E21,Hoja1!E:F,2,)</f>
        <v>90</v>
      </c>
      <c r="J21" s="3">
        <f>VLOOKUP(H21,Hoja1!A:C,3,)</f>
        <v>9</v>
      </c>
      <c r="K21" s="9">
        <f t="shared" si="8"/>
        <v>0.1</v>
      </c>
    </row>
    <row r="22" spans="1:17" x14ac:dyDescent="0.35">
      <c r="A22" s="7">
        <v>21</v>
      </c>
      <c r="B22" s="3" t="s">
        <v>83</v>
      </c>
      <c r="C22" s="4">
        <v>45956</v>
      </c>
      <c r="D22" s="7">
        <v>120</v>
      </c>
      <c r="E22" s="3">
        <v>2</v>
      </c>
      <c r="F22" s="2">
        <v>0.55069444444444449</v>
      </c>
      <c r="G22" s="7" t="s">
        <v>59</v>
      </c>
      <c r="H22" s="7" t="s">
        <v>34</v>
      </c>
      <c r="I22" s="21">
        <f>VLOOKUP(E22,Hoja1!E:F,2,)</f>
        <v>90</v>
      </c>
      <c r="J22" s="3">
        <f>VLOOKUP(H22,Hoja1!A:C,3,)</f>
        <v>19.8</v>
      </c>
      <c r="K22" s="9">
        <f t="shared" si="8"/>
        <v>0.22</v>
      </c>
      <c r="P22"/>
      <c r="Q22"/>
    </row>
    <row r="23" spans="1:17" x14ac:dyDescent="0.35">
      <c r="A23" s="7">
        <v>22</v>
      </c>
      <c r="B23" s="3" t="s">
        <v>83</v>
      </c>
      <c r="C23" s="4">
        <v>45956</v>
      </c>
      <c r="D23" s="7">
        <v>120</v>
      </c>
      <c r="E23" s="3">
        <v>2</v>
      </c>
      <c r="F23" s="2">
        <v>0.5625</v>
      </c>
      <c r="G23" s="7" t="s">
        <v>61</v>
      </c>
      <c r="H23" s="7" t="s">
        <v>33</v>
      </c>
      <c r="I23" s="21">
        <f>VLOOKUP(E23,Hoja1!E:F,2,)</f>
        <v>90</v>
      </c>
      <c r="J23" s="3">
        <f>VLOOKUP(H23,Hoja1!A:C,3,)</f>
        <v>9</v>
      </c>
      <c r="K23" s="9">
        <f t="shared" si="8"/>
        <v>0.1</v>
      </c>
      <c r="P23"/>
      <c r="Q23"/>
    </row>
    <row r="24" spans="1:17" x14ac:dyDescent="0.35">
      <c r="A24" s="6"/>
      <c r="B24" s="6"/>
      <c r="C24" s="6"/>
      <c r="D24" s="6"/>
      <c r="E24" s="6"/>
      <c r="F24" s="6"/>
      <c r="G24" s="6"/>
      <c r="H24" s="6"/>
      <c r="I24" s="6"/>
      <c r="J24" s="6"/>
      <c r="K24" s="9">
        <v>0.85</v>
      </c>
      <c r="P24"/>
      <c r="Q24"/>
    </row>
    <row r="25" spans="1:17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P25"/>
      <c r="Q25"/>
    </row>
    <row r="26" spans="1:17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P26"/>
      <c r="Q26"/>
    </row>
    <row r="27" spans="1:17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N27"/>
      <c r="O27"/>
      <c r="P27"/>
      <c r="Q27"/>
    </row>
    <row r="28" spans="1:17" x14ac:dyDescent="0.3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7" x14ac:dyDescent="0.3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7" x14ac:dyDescent="0.3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7" x14ac:dyDescent="0.3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7" x14ac:dyDescent="0.3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3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</sheetData>
  <phoneticPr fontId="5" type="noConversion"/>
  <conditionalFormatting sqref="K2:K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57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44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57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45</v>
      </c>
      <c r="H3" s="3" t="s">
        <v>33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57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57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57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 t="s">
        <v>34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57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49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57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57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57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57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53</v>
      </c>
      <c r="H11" s="7" t="s">
        <v>34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57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54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57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55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57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58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44</v>
      </c>
      <c r="H2" s="3" t="s">
        <v>34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58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45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58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58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58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58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49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58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58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58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58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53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58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54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58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55</v>
      </c>
      <c r="H13" s="7" t="s">
        <v>34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58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F22" sqref="F22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29</v>
      </c>
      <c r="B1" s="3" t="s">
        <v>30</v>
      </c>
      <c r="C1" s="6" t="s">
        <v>31</v>
      </c>
      <c r="E1" s="3" t="s">
        <v>32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33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34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27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26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28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22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47A5680AD32E40B85416387CD348AC" ma:contentTypeVersion="19" ma:contentTypeDescription="Crear nuevo documento." ma:contentTypeScope="" ma:versionID="7a5b936956f138f1c65d485492236361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db9f7b3073bbe820d437288b16f18eb3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25A3F6-B71C-405F-8D3A-7F39EF5B450A}"/>
</file>

<file path=customXml/itemProps3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120 - PH66</vt:lpstr>
      <vt:lpstr>722 - PB720</vt:lpstr>
      <vt:lpstr>722 - PB1186</vt:lpstr>
      <vt:lpstr>Hoja1</vt:lpstr>
      <vt:lpstr>'102'!Área_de_impresión</vt:lpstr>
      <vt:lpstr>'120 - PH66'!Área_de_impresión</vt:lpstr>
      <vt:lpstr>'722 - PB1186'!Área_de_impresión</vt:lpstr>
      <vt:lpstr>'722 - PB720'!Área_de_impresión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